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2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'BS-4Q'!$A$1:$D$63</definedName>
    <definedName name="_xlnm.Print_Area" localSheetId="3">'Equity-4Q'!$A$1:$R$44</definedName>
    <definedName name="_xlnm.Print_Area" localSheetId="0">'PL-4Q'!$A$1:$H$55</definedName>
  </definedNames>
  <calcPr fullCalcOnLoad="1"/>
</workbook>
</file>

<file path=xl/sharedStrings.xml><?xml version="1.0" encoding="utf-8"?>
<sst xmlns="http://schemas.openxmlformats.org/spreadsheetml/2006/main" count="144" uniqueCount="110">
  <si>
    <t>Taxation</t>
  </si>
  <si>
    <t>Revenue</t>
  </si>
  <si>
    <t>Reserves</t>
  </si>
  <si>
    <t>Reserve</t>
  </si>
  <si>
    <t>Total</t>
  </si>
  <si>
    <t>Current</t>
  </si>
  <si>
    <t>Cumulative</t>
  </si>
  <si>
    <t>to date</t>
  </si>
  <si>
    <t>Comparative</t>
  </si>
  <si>
    <t>Quarter Ended</t>
  </si>
  <si>
    <t xml:space="preserve">Quarter Ended </t>
  </si>
  <si>
    <t>(RM '000)</t>
  </si>
  <si>
    <t>Earnings per share - Basic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</si>
  <si>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</si>
  <si>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</si>
  <si>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</si>
  <si>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</si>
  <si>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</si>
  <si>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</si>
  <si>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Minority interests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</si>
  <si>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</si>
  <si>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</si>
  <si>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</si>
  <si>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</si>
  <si>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</si>
  <si>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</si>
  <si>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</si>
  <si>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Other investments</t>
  </si>
  <si>
    <t>Current assets</t>
  </si>
  <si>
    <t>Current liabilities</t>
  </si>
  <si>
    <t>Share capital</t>
  </si>
  <si>
    <t>Minority shareholders' interests</t>
  </si>
  <si>
    <t>Retirement benefits</t>
  </si>
  <si>
    <t>Inventories</t>
  </si>
  <si>
    <t>Cash &amp; cash equivalents</t>
  </si>
  <si>
    <t>Cash &amp; cash equivalents at beginning of financial period</t>
  </si>
  <si>
    <t>Cash &amp; cash equivalents at end of financial period</t>
  </si>
  <si>
    <t>Dividend payable</t>
  </si>
  <si>
    <t xml:space="preserve">                               - Diluted (sen)</t>
  </si>
  <si>
    <t>Attributable to:</t>
  </si>
  <si>
    <t>Earnings per share:</t>
  </si>
  <si>
    <t>Prepaid lease payments</t>
  </si>
  <si>
    <t>Total Equity</t>
  </si>
  <si>
    <t>Non-current liabilities</t>
  </si>
  <si>
    <t>Deferred taxation</t>
  </si>
  <si>
    <t xml:space="preserve">Minority </t>
  </si>
  <si>
    <t>Interest</t>
  </si>
  <si>
    <t>Equity</t>
  </si>
  <si>
    <t>ASSETS</t>
  </si>
  <si>
    <t>TOTAL ASSETS</t>
  </si>
  <si>
    <t>EQUITY AND LIABILITIES</t>
  </si>
  <si>
    <t>Total liabilities</t>
  </si>
  <si>
    <t>TOTAL EQUITY AND LIABILITIES</t>
  </si>
  <si>
    <t>Receivables, deposits and prepayments</t>
  </si>
  <si>
    <t>Payables and accrued expenses</t>
  </si>
  <si>
    <t>Current tax assets</t>
  </si>
  <si>
    <t>2007</t>
  </si>
  <si>
    <t>Balance at 1 January 2007</t>
  </si>
  <si>
    <t>UNAUDITED CONDENSED CONSOLIDATED INCOME STATEMENT</t>
  </si>
  <si>
    <t xml:space="preserve">Share of profits of </t>
  </si>
  <si>
    <t>associated company</t>
  </si>
  <si>
    <t>Profit before tax</t>
  </si>
  <si>
    <t>Tax expense</t>
  </si>
  <si>
    <t xml:space="preserve">Profit for the period </t>
  </si>
  <si>
    <t>Equity holders of the Company</t>
  </si>
  <si>
    <t xml:space="preserve">(The Unaudited Condensed Consolidated Income Statement should be read in conjunction </t>
  </si>
  <si>
    <t>UNAUDITED CONDENSED CONSOLIDATED BALANCE SHEET</t>
  </si>
  <si>
    <t>Investments in an associate</t>
  </si>
  <si>
    <t>Total non-current assets</t>
  </si>
  <si>
    <t>Total current assets</t>
  </si>
  <si>
    <t>Equity attributable to the equity holders of the Company</t>
  </si>
  <si>
    <t>Total equity attributable to the equity holders of the Company</t>
  </si>
  <si>
    <t>Total non-current liabilities</t>
  </si>
  <si>
    <t>Total current liabilities</t>
  </si>
  <si>
    <t>UNAUDITED CONDENSED CONSOLIDATED CASH FLOW STATEMENT</t>
  </si>
  <si>
    <t>Attributable to Equity Holders of the Company</t>
  </si>
  <si>
    <t>UNAUDITED CONDENSED CONSOLIDATED STATEMENT OF CHANGES IN EQUITY</t>
  </si>
  <si>
    <t>Net cash generated from operating activities</t>
  </si>
  <si>
    <t>Dividends paid</t>
  </si>
  <si>
    <t>Premium</t>
  </si>
  <si>
    <t>Revaluation</t>
  </si>
  <si>
    <t>Distributable</t>
  </si>
  <si>
    <t>Non-Distributable</t>
  </si>
  <si>
    <t>Shares issued</t>
  </si>
  <si>
    <t>Net Profit for the period</t>
  </si>
  <si>
    <t>(The Unaudited Condensed Consolidated Income Statement should be read in conjunction with notes to the audited financial statements</t>
  </si>
  <si>
    <t>Expenses incurred for bonus issue</t>
  </si>
  <si>
    <t>Net cash used in  financing activities</t>
  </si>
  <si>
    <t>Intangible assets</t>
  </si>
  <si>
    <t>Other receivables</t>
  </si>
  <si>
    <t xml:space="preserve">Loans and borrowings </t>
  </si>
  <si>
    <t>Transfer of share premium for bonus issued</t>
  </si>
  <si>
    <t>FOR THE QUARTER ENDED 31 MARCH 2008</t>
  </si>
  <si>
    <t>31 Mar</t>
  </si>
  <si>
    <t>3-months</t>
  </si>
  <si>
    <t>with notes to the audited financial statements for the year ended 31 December 2007)</t>
  </si>
  <si>
    <t>2008</t>
  </si>
  <si>
    <t>31 March</t>
  </si>
  <si>
    <t>AS AT 31 MARCH 2008</t>
  </si>
  <si>
    <t>3 months ended</t>
  </si>
  <si>
    <t>FOR THE PERIOD ENDED 31 MARCH 2008</t>
  </si>
  <si>
    <t>Effect of exchange rate fluctuations on cash held</t>
  </si>
  <si>
    <t>Net cash from investing activities</t>
  </si>
  <si>
    <t>Net increase in cash &amp; cash equivalents</t>
  </si>
  <si>
    <t>Balance at 31 December 2007</t>
  </si>
  <si>
    <t>Balance at 1 January 2008</t>
  </si>
  <si>
    <t>Balance at 31 March 2008</t>
  </si>
  <si>
    <t>Translation</t>
  </si>
  <si>
    <t xml:space="preserve">Translation differences relating to financial statements of foreign subsidiaries </t>
  </si>
  <si>
    <t xml:space="preserve"> for the year ended 31 December 2007)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</si>
</sst>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/d"/>
    <numFmt numFmtId="174" formatCode="mm/dd/yy"/>
    <numFmt numFmtId="175" formatCode="0.00_);\(0.00\)"/>
    <numFmt numFmtId="176" formatCode="0.0_);\(0.0\)"/>
    <numFmt numFmtId="177" formatCode="0_);\(0\)"/>
    <numFmt numFmtId="178" formatCode="#,##0.0"/>
    <numFmt numFmtId="179" formatCode="_(* #,##0.000_);_(* \(#,##0.000\);_(* &quot;-&quot;??_);_(@_)"/>
    <numFmt numFmtId="180" formatCode="_(* #,##0.0000_);_(* \(#,##0.0000\);_(* &quot;-&quot;??_);_(@_)"/>
    <numFmt numFmtId="181" formatCode="#,##0.0_);\(#,##0.0\)"/>
    <numFmt numFmtId="182" formatCode="[$-409]dddd\,\ mmmm\ dd\,\ yyyy"/>
    <numFmt numFmtId="183" formatCode="[$-409]d\-mmm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0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5" fontId="7" fillId="0" borderId="0" xfId="15" applyNumberFormat="1" applyFont="1" applyBorder="1" applyAlignment="1">
      <alignment horizontal="center"/>
    </xf>
    <xf numFmtId="165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5" fontId="7" fillId="0" borderId="4" xfId="15" applyNumberFormat="1" applyFont="1" applyFill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0" xfId="15" applyNumberFormat="1" applyFont="1" applyBorder="1" applyAlignment="1">
      <alignment horizontal="right"/>
    </xf>
    <xf numFmtId="0" fontId="4" fillId="0" borderId="0" xfId="0" applyFont="1" applyAlignment="1">
      <alignment/>
    </xf>
    <xf numFmtId="183" fontId="7" fillId="0" borderId="0" xfId="0" applyNumberFormat="1" applyFont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Font="1" applyAlignment="1">
      <alignment/>
    </xf>
    <xf numFmtId="165" fontId="0" fillId="0" borderId="0" xfId="15" applyNumberFormat="1" applyFont="1" applyBorder="1" applyAlignment="1">
      <alignment vertical="center"/>
    </xf>
    <xf numFmtId="165" fontId="0" fillId="0" borderId="0" xfId="15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114300</xdr:rowOff>
    </xdr:from>
    <xdr:to>
      <xdr:col>3</xdr:col>
      <xdr:colOff>295275</xdr:colOff>
      <xdr:row>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2552700" y="10572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4</xdr:row>
      <xdr:rowOff>104775</xdr:rowOff>
    </xdr:from>
    <xdr:to>
      <xdr:col>13</xdr:col>
      <xdr:colOff>695325</xdr:colOff>
      <xdr:row>4</xdr:row>
      <xdr:rowOff>104775</xdr:rowOff>
    </xdr:to>
    <xdr:sp>
      <xdr:nvSpPr>
        <xdr:cNvPr id="2" name="Line 7"/>
        <xdr:cNvSpPr>
          <a:spLocks/>
        </xdr:cNvSpPr>
      </xdr:nvSpPr>
      <xdr:spPr>
        <a:xfrm>
          <a:off x="7334250" y="1047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</xdr:row>
      <xdr:rowOff>76200</xdr:rowOff>
    </xdr:from>
    <xdr:to>
      <xdr:col>3</xdr:col>
      <xdr:colOff>285750</xdr:colOff>
      <xdr:row>5</xdr:row>
      <xdr:rowOff>76200</xdr:rowOff>
    </xdr:to>
    <xdr:sp>
      <xdr:nvSpPr>
        <xdr:cNvPr id="3" name="Line 8"/>
        <xdr:cNvSpPr>
          <a:spLocks/>
        </xdr:cNvSpPr>
      </xdr:nvSpPr>
      <xdr:spPr>
        <a:xfrm>
          <a:off x="2543175" y="1209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5</xdr:row>
      <xdr:rowOff>85725</xdr:rowOff>
    </xdr:from>
    <xdr:to>
      <xdr:col>9</xdr:col>
      <xdr:colOff>723900</xdr:colOff>
      <xdr:row>5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848225" y="12192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workbookViewId="0" topLeftCell="A13">
      <selection activeCell="B43" sqref="B43"/>
    </sheetView>
  </sheetViews>
  <sheetFormatPr defaultColWidth="9.140625" defaultRowHeight="12.75"/>
  <cols>
    <col min="1" max="1" width="31.28125" style="18" customWidth="1"/>
    <col min="2" max="2" width="14.7109375" style="18" customWidth="1"/>
    <col min="3" max="3" width="1.7109375" style="18" customWidth="1"/>
    <col min="4" max="4" width="14.7109375" style="18" customWidth="1"/>
    <col min="5" max="5" width="1.7109375" style="18" customWidth="1"/>
    <col min="6" max="6" width="13.7109375" style="18" customWidth="1"/>
    <col min="7" max="7" width="1.7109375" style="18" customWidth="1"/>
    <col min="8" max="8" width="13.7109375" style="18" customWidth="1"/>
    <col min="9" max="9" width="7.28125" style="18" customWidth="1"/>
    <col min="10" max="14" width="14.00390625" style="18" customWidth="1"/>
    <col min="15" max="16384" width="31.8515625" style="18" customWidth="1"/>
  </cols>
  <sheetData>
    <row r="4" ht="15">
      <c r="A4" s="47" t="s">
        <v>58</v>
      </c>
    </row>
    <row r="5" ht="15">
      <c r="A5" s="16" t="s">
        <v>92</v>
      </c>
    </row>
    <row r="6" ht="15">
      <c r="A6" s="17"/>
    </row>
    <row r="8" spans="2:8" ht="14.25">
      <c r="B8" s="19">
        <v>2008</v>
      </c>
      <c r="C8" s="19"/>
      <c r="D8" s="19">
        <v>2007</v>
      </c>
      <c r="E8" s="19"/>
      <c r="F8" s="19">
        <v>2008</v>
      </c>
      <c r="G8" s="19"/>
      <c r="H8" s="19">
        <v>2007</v>
      </c>
    </row>
    <row r="9" spans="2:8" ht="14.25">
      <c r="B9" s="19" t="s">
        <v>5</v>
      </c>
      <c r="C9" s="19"/>
      <c r="D9" s="19" t="s">
        <v>8</v>
      </c>
      <c r="E9" s="19"/>
      <c r="F9" s="19" t="s">
        <v>94</v>
      </c>
      <c r="G9" s="19"/>
      <c r="H9" s="19" t="str">
        <f>F9</f>
        <v>3-months</v>
      </c>
    </row>
    <row r="10" spans="2:8" ht="14.25">
      <c r="B10" s="19" t="s">
        <v>9</v>
      </c>
      <c r="C10" s="19"/>
      <c r="D10" s="19" t="s">
        <v>10</v>
      </c>
      <c r="E10" s="19"/>
      <c r="F10" s="19" t="s">
        <v>6</v>
      </c>
      <c r="G10" s="19"/>
      <c r="H10" s="19" t="s">
        <v>6</v>
      </c>
    </row>
    <row r="11" spans="2:8" ht="14.25">
      <c r="B11" s="52" t="s">
        <v>93</v>
      </c>
      <c r="C11" s="20"/>
      <c r="D11" s="20" t="str">
        <f>B11</f>
        <v>31 Mar</v>
      </c>
      <c r="E11" s="20"/>
      <c r="F11" s="21" t="s">
        <v>7</v>
      </c>
      <c r="G11" s="20"/>
      <c r="H11" s="21" t="s">
        <v>7</v>
      </c>
    </row>
    <row r="12" spans="2:8" ht="14.25">
      <c r="B12" s="22" t="s">
        <v>11</v>
      </c>
      <c r="C12" s="23"/>
      <c r="D12" s="22" t="s">
        <v>11</v>
      </c>
      <c r="E12" s="23"/>
      <c r="F12" s="22" t="s">
        <v>11</v>
      </c>
      <c r="G12" s="23"/>
      <c r="H12" s="22" t="s">
        <v>11</v>
      </c>
    </row>
    <row r="13" spans="2:8" ht="14.25">
      <c r="B13" s="21"/>
      <c r="C13" s="21"/>
      <c r="D13" s="21"/>
      <c r="E13" s="21"/>
      <c r="F13" s="21"/>
      <c r="G13" s="21"/>
      <c r="H13" s="21"/>
    </row>
    <row r="15" spans="1:8" ht="14.25">
      <c r="A15" s="18" t="s">
        <v>1</v>
      </c>
      <c r="B15" s="24">
        <v>35495</v>
      </c>
      <c r="C15" s="24"/>
      <c r="D15" s="24">
        <v>29840</v>
      </c>
      <c r="E15" s="24"/>
      <c r="F15" s="24">
        <v>35495</v>
      </c>
      <c r="G15" s="24"/>
      <c r="H15" s="24">
        <v>29840</v>
      </c>
    </row>
    <row r="16" spans="2:8" ht="14.25">
      <c r="B16" s="24"/>
      <c r="C16" s="24"/>
      <c r="D16" s="24"/>
      <c r="E16" s="24"/>
      <c r="F16" s="24"/>
      <c r="G16" s="24"/>
      <c r="H16" s="24"/>
    </row>
    <row r="17" spans="1:8" ht="14.25">
      <c r="A17" s="18" t="s">
        <v>20</v>
      </c>
      <c r="B17" s="24">
        <v>-31305</v>
      </c>
      <c r="C17" s="24"/>
      <c r="D17" s="24">
        <v>-26594</v>
      </c>
      <c r="E17" s="24"/>
      <c r="F17" s="24">
        <v>-31305</v>
      </c>
      <c r="G17" s="24"/>
      <c r="H17" s="24">
        <v>-26594</v>
      </c>
    </row>
    <row r="18" spans="2:8" ht="14.25">
      <c r="B18" s="24"/>
      <c r="C18" s="24"/>
      <c r="D18" s="24"/>
      <c r="E18" s="24"/>
      <c r="F18" s="24"/>
      <c r="G18" s="24"/>
      <c r="H18" s="24"/>
    </row>
    <row r="19" spans="1:8" ht="14.25">
      <c r="A19" s="18" t="s">
        <v>21</v>
      </c>
      <c r="B19" s="24">
        <v>649</v>
      </c>
      <c r="C19" s="24"/>
      <c r="D19" s="24">
        <v>528</v>
      </c>
      <c r="E19" s="24"/>
      <c r="F19" s="24">
        <v>649</v>
      </c>
      <c r="G19" s="24"/>
      <c r="H19" s="24">
        <v>528</v>
      </c>
    </row>
    <row r="20" spans="2:8" ht="14.25">
      <c r="B20" s="25"/>
      <c r="C20" s="26"/>
      <c r="D20" s="25"/>
      <c r="E20" s="26"/>
      <c r="F20" s="25"/>
      <c r="G20" s="26"/>
      <c r="H20" s="25"/>
    </row>
    <row r="21" spans="1:8" ht="14.25">
      <c r="A21" s="18" t="s">
        <v>22</v>
      </c>
      <c r="B21" s="24">
        <f>SUM(B15:B20)</f>
        <v>4839</v>
      </c>
      <c r="C21" s="24"/>
      <c r="D21" s="24">
        <f>SUM(D15:D20)</f>
        <v>3774</v>
      </c>
      <c r="E21" s="24"/>
      <c r="F21" s="24">
        <f>SUM(F15:F20)</f>
        <v>4839</v>
      </c>
      <c r="G21" s="24"/>
      <c r="H21" s="24">
        <f>SUM(H15:H20)</f>
        <v>3774</v>
      </c>
    </row>
    <row r="22" spans="2:8" ht="14.25">
      <c r="B22" s="24"/>
      <c r="C22" s="24"/>
      <c r="D22" s="24"/>
      <c r="E22" s="24"/>
      <c r="F22" s="24"/>
      <c r="G22" s="24"/>
      <c r="H22" s="24"/>
    </row>
    <row r="23" spans="1:8" ht="14.25">
      <c r="A23" s="18" t="s">
        <v>23</v>
      </c>
      <c r="B23" s="24">
        <v>-357</v>
      </c>
      <c r="C23" s="24"/>
      <c r="D23" s="24">
        <v>-27</v>
      </c>
      <c r="E23" s="24"/>
      <c r="F23" s="24">
        <v>-357</v>
      </c>
      <c r="G23" s="24"/>
      <c r="H23" s="24">
        <v>-27</v>
      </c>
    </row>
    <row r="24" spans="2:8" ht="14.25">
      <c r="B24" s="24"/>
      <c r="C24" s="24"/>
      <c r="D24" s="24"/>
      <c r="E24" s="24"/>
      <c r="F24" s="24"/>
      <c r="G24" s="24"/>
      <c r="H24" s="24"/>
    </row>
    <row r="25" spans="1:8" ht="14.25">
      <c r="A25" s="18" t="s">
        <v>24</v>
      </c>
      <c r="B25" s="24">
        <v>0</v>
      </c>
      <c r="C25" s="24"/>
      <c r="D25" s="24">
        <v>0</v>
      </c>
      <c r="E25" s="24"/>
      <c r="F25" s="24">
        <v>0</v>
      </c>
      <c r="G25" s="24"/>
      <c r="H25" s="24">
        <v>0</v>
      </c>
    </row>
    <row r="26" spans="2:8" ht="14.25">
      <c r="B26" s="24"/>
      <c r="C26" s="24"/>
      <c r="D26" s="24"/>
      <c r="E26" s="24"/>
      <c r="F26" s="24"/>
      <c r="G26" s="24"/>
      <c r="H26" s="24"/>
    </row>
    <row r="27" spans="1:8" ht="14.25">
      <c r="A27" s="18" t="s">
        <v>59</v>
      </c>
      <c r="B27" s="24">
        <v>195</v>
      </c>
      <c r="C27" s="24"/>
      <c r="D27" s="24">
        <v>189</v>
      </c>
      <c r="E27" s="24"/>
      <c r="F27" s="24">
        <v>195</v>
      </c>
      <c r="G27" s="24"/>
      <c r="H27" s="24">
        <v>189</v>
      </c>
    </row>
    <row r="28" spans="1:8" ht="14.25">
      <c r="A28" s="18" t="s">
        <v>60</v>
      </c>
      <c r="B28" s="24"/>
      <c r="C28" s="24"/>
      <c r="D28" s="24"/>
      <c r="E28" s="24"/>
      <c r="F28" s="24"/>
      <c r="G28" s="24"/>
      <c r="H28" s="24"/>
    </row>
    <row r="29" spans="2:8" ht="14.25">
      <c r="B29" s="25"/>
      <c r="C29" s="26"/>
      <c r="D29" s="25"/>
      <c r="E29" s="26"/>
      <c r="F29" s="25"/>
      <c r="G29" s="26"/>
      <c r="H29" s="25"/>
    </row>
    <row r="30" spans="1:8" ht="14.25">
      <c r="A30" s="18" t="s">
        <v>61</v>
      </c>
      <c r="B30" s="24">
        <f>SUM(B21:B29)</f>
        <v>4677</v>
      </c>
      <c r="C30" s="24"/>
      <c r="D30" s="24">
        <f>SUM(D21:D29)</f>
        <v>3936</v>
      </c>
      <c r="E30" s="24"/>
      <c r="F30" s="24">
        <f>SUM(F21:F29)</f>
        <v>4677</v>
      </c>
      <c r="G30" s="24"/>
      <c r="H30" s="24">
        <f>SUM(H21:H29)</f>
        <v>3936</v>
      </c>
    </row>
    <row r="31" spans="2:8" ht="14.25">
      <c r="B31" s="24"/>
      <c r="C31" s="24"/>
      <c r="D31" s="24"/>
      <c r="E31" s="24"/>
      <c r="F31" s="24"/>
      <c r="G31" s="24"/>
      <c r="H31" s="24"/>
    </row>
    <row r="32" spans="1:8" ht="14.25">
      <c r="A32" s="18" t="s">
        <v>62</v>
      </c>
      <c r="B32" s="24">
        <v>-951</v>
      </c>
      <c r="C32" s="24"/>
      <c r="D32" s="24">
        <v>-651</v>
      </c>
      <c r="E32" s="24"/>
      <c r="F32" s="24">
        <v>-951</v>
      </c>
      <c r="G32" s="24"/>
      <c r="H32" s="24">
        <v>-651</v>
      </c>
    </row>
    <row r="33" spans="2:8" ht="14.25">
      <c r="B33" s="25"/>
      <c r="C33" s="26"/>
      <c r="D33" s="25"/>
      <c r="E33" s="26"/>
      <c r="F33" s="25"/>
      <c r="G33" s="26"/>
      <c r="H33" s="25"/>
    </row>
    <row r="34" spans="2:8" ht="14.25">
      <c r="B34" s="24"/>
      <c r="C34" s="24"/>
      <c r="D34" s="24"/>
      <c r="E34" s="24"/>
      <c r="F34" s="24"/>
      <c r="G34" s="24"/>
      <c r="H34" s="24"/>
    </row>
    <row r="35" spans="1:8" ht="14.25">
      <c r="A35" s="42" t="s">
        <v>63</v>
      </c>
      <c r="B35" s="24">
        <f>SUM(B30:B33)</f>
        <v>3726</v>
      </c>
      <c r="C35" s="24"/>
      <c r="D35" s="24">
        <f>SUM(D30:D33)</f>
        <v>3285</v>
      </c>
      <c r="E35" s="24"/>
      <c r="F35" s="24">
        <f>SUM(F30:F33)</f>
        <v>3726</v>
      </c>
      <c r="G35" s="24"/>
      <c r="H35" s="24">
        <f>SUM(H30:H33)</f>
        <v>3285</v>
      </c>
    </row>
    <row r="36" spans="2:8" ht="15" thickBot="1">
      <c r="B36" s="41"/>
      <c r="C36" s="24"/>
      <c r="D36" s="41"/>
      <c r="E36" s="24"/>
      <c r="F36" s="41"/>
      <c r="G36" s="24"/>
      <c r="H36" s="41"/>
    </row>
    <row r="37" spans="2:8" ht="15" thickTop="1">
      <c r="B37" s="24"/>
      <c r="C37" s="24"/>
      <c r="D37" s="24"/>
      <c r="E37" s="24"/>
      <c r="F37" s="24"/>
      <c r="G37" s="24"/>
      <c r="H37" s="24"/>
    </row>
    <row r="38" spans="1:8" ht="15">
      <c r="A38" s="1" t="s">
        <v>39</v>
      </c>
      <c r="B38" s="24"/>
      <c r="C38" s="24"/>
      <c r="D38" s="24"/>
      <c r="E38" s="24"/>
      <c r="F38" s="24"/>
      <c r="G38" s="24"/>
      <c r="H38" s="24"/>
    </row>
    <row r="39" spans="2:8" ht="14.25">
      <c r="B39" s="24"/>
      <c r="C39" s="24"/>
      <c r="D39" s="24"/>
      <c r="E39" s="24"/>
      <c r="F39" s="24"/>
      <c r="G39" s="24"/>
      <c r="H39" s="24"/>
    </row>
    <row r="40" spans="1:8" ht="14.25">
      <c r="A40" s="18" t="s">
        <v>64</v>
      </c>
      <c r="B40" s="24">
        <f>B35-B42</f>
        <v>3449</v>
      </c>
      <c r="C40" s="24"/>
      <c r="D40" s="24">
        <f>D35-D42</f>
        <v>2934</v>
      </c>
      <c r="E40" s="24"/>
      <c r="F40" s="24">
        <f>F35-F42</f>
        <v>3449</v>
      </c>
      <c r="G40" s="24"/>
      <c r="H40" s="24">
        <f>H35-H42</f>
        <v>2934</v>
      </c>
    </row>
    <row r="41" spans="2:8" ht="14.25">
      <c r="B41" s="24"/>
      <c r="C41" s="24"/>
      <c r="D41" s="24"/>
      <c r="E41" s="24"/>
      <c r="F41" s="24"/>
      <c r="G41" s="24"/>
      <c r="H41" s="24"/>
    </row>
    <row r="42" spans="1:8" ht="14.25">
      <c r="A42" s="18" t="s">
        <v>19</v>
      </c>
      <c r="B42" s="24">
        <v>277</v>
      </c>
      <c r="C42" s="24"/>
      <c r="D42" s="24">
        <v>351</v>
      </c>
      <c r="E42" s="24"/>
      <c r="F42" s="24">
        <v>277</v>
      </c>
      <c r="G42" s="24"/>
      <c r="H42" s="24">
        <v>351</v>
      </c>
    </row>
    <row r="43" spans="2:8" ht="14.25">
      <c r="B43" s="25"/>
      <c r="C43" s="26"/>
      <c r="D43" s="25"/>
      <c r="E43" s="26"/>
      <c r="F43" s="25"/>
      <c r="G43" s="26"/>
      <c r="H43" s="25"/>
    </row>
    <row r="44" spans="1:8" ht="14.25">
      <c r="A44" s="18" t="s">
        <v>25</v>
      </c>
      <c r="B44" s="27">
        <f>SUM(B40:B43)</f>
        <v>3726</v>
      </c>
      <c r="C44" s="28"/>
      <c r="D44" s="27">
        <f>SUM(D40:D43)</f>
        <v>3285</v>
      </c>
      <c r="E44" s="28"/>
      <c r="F44" s="27">
        <f>SUM(F40:F43)</f>
        <v>3726</v>
      </c>
      <c r="G44" s="28"/>
      <c r="H44" s="27">
        <f>SUM(H40:H43)</f>
        <v>3285</v>
      </c>
    </row>
    <row r="45" spans="2:8" ht="15" thickBot="1">
      <c r="B45" s="29"/>
      <c r="C45" s="30"/>
      <c r="D45" s="29"/>
      <c r="E45" s="30"/>
      <c r="F45" s="29"/>
      <c r="G45" s="30"/>
      <c r="H45" s="29"/>
    </row>
    <row r="46" spans="3:7" ht="15" thickTop="1">
      <c r="C46" s="30"/>
      <c r="E46" s="30"/>
      <c r="G46" s="30"/>
    </row>
    <row r="47" ht="15">
      <c r="A47" s="1" t="s">
        <v>40</v>
      </c>
    </row>
    <row r="49" spans="1:8" ht="15" thickBot="1">
      <c r="A49" s="18" t="s">
        <v>12</v>
      </c>
      <c r="B49" s="31">
        <f>B40/68888*100</f>
        <v>5.0066775055162</v>
      </c>
      <c r="C49" s="30"/>
      <c r="D49" s="31">
        <f>D40/68456*100</f>
        <v>4.285964707257216</v>
      </c>
      <c r="E49" s="30"/>
      <c r="F49" s="31">
        <f>(F40/68888)*100</f>
        <v>5.0066775055162</v>
      </c>
      <c r="G49" s="30"/>
      <c r="H49" s="31">
        <f>(H40/68456)*100</f>
        <v>4.285964707257216</v>
      </c>
    </row>
    <row r="50" spans="2:8" ht="15" thickTop="1">
      <c r="B50" s="32"/>
      <c r="C50" s="30"/>
      <c r="D50" s="32"/>
      <c r="E50" s="30"/>
      <c r="F50" s="30"/>
      <c r="G50" s="30"/>
      <c r="H50" s="32"/>
    </row>
    <row r="51" spans="1:8" ht="15" thickBot="1">
      <c r="A51" s="18" t="s">
        <v>38</v>
      </c>
      <c r="B51" s="31">
        <f>B40/68888*100</f>
        <v>5.0066775055162</v>
      </c>
      <c r="C51" s="30"/>
      <c r="D51" s="31">
        <f>D40/68511*100</f>
        <v>4.28252397425231</v>
      </c>
      <c r="E51" s="30"/>
      <c r="F51" s="31">
        <f>(F40/68888)*100</f>
        <v>5.0066775055162</v>
      </c>
      <c r="G51" s="30"/>
      <c r="H51" s="31">
        <f>H40/68511*100</f>
        <v>4.28252397425231</v>
      </c>
    </row>
    <row r="52" spans="3:7" ht="15" thickTop="1">
      <c r="C52" s="30"/>
      <c r="E52" s="30"/>
      <c r="G52" s="30"/>
    </row>
    <row r="54" ht="15">
      <c r="A54" s="16" t="s">
        <v>65</v>
      </c>
    </row>
    <row r="55" ht="15">
      <c r="A55" s="16" t="s">
        <v>95</v>
      </c>
    </row>
  </sheetData>
  <printOptions/>
  <pageMargins left="0.5" right="0" top="0.5" bottom="0" header="0.5" footer="0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22">
      <selection activeCell="B14" sqref="B14"/>
    </sheetView>
  </sheetViews>
  <sheetFormatPr defaultColWidth="9.140625" defaultRowHeight="12.75"/>
  <cols>
    <col min="1" max="1" width="62.57421875" style="2" customWidth="1"/>
    <col min="2" max="2" width="15.00390625" style="2" customWidth="1"/>
    <col min="3" max="3" width="4.7109375" style="3" customWidth="1"/>
    <col min="4" max="4" width="15.00390625" style="2" customWidth="1"/>
    <col min="5" max="16384" width="9.140625" style="2" customWidth="1"/>
  </cols>
  <sheetData>
    <row r="1" spans="1:3" ht="15">
      <c r="A1" s="1"/>
      <c r="B1" s="1"/>
      <c r="C1" s="33"/>
    </row>
    <row r="2" spans="1:3" ht="15">
      <c r="A2" s="1" t="s">
        <v>66</v>
      </c>
      <c r="B2" s="1"/>
      <c r="C2" s="33"/>
    </row>
    <row r="3" spans="1:3" ht="15">
      <c r="A3" s="1" t="s">
        <v>98</v>
      </c>
      <c r="B3" s="1"/>
      <c r="C3" s="33"/>
    </row>
    <row r="4" spans="1:3" ht="15">
      <c r="A4" s="1"/>
      <c r="B4" s="1"/>
      <c r="C4" s="33"/>
    </row>
    <row r="5" spans="2:4" ht="15">
      <c r="B5" s="34" t="s">
        <v>13</v>
      </c>
      <c r="C5" s="35"/>
      <c r="D5" s="34" t="s">
        <v>13</v>
      </c>
    </row>
    <row r="6" spans="2:4" ht="15">
      <c r="B6" s="36" t="s">
        <v>97</v>
      </c>
      <c r="C6" s="35"/>
      <c r="D6" s="36" t="s">
        <v>18</v>
      </c>
    </row>
    <row r="7" spans="2:4" ht="15">
      <c r="B7" s="37" t="s">
        <v>96</v>
      </c>
      <c r="C7" s="35"/>
      <c r="D7" s="37" t="s">
        <v>56</v>
      </c>
    </row>
    <row r="8" spans="2:4" ht="15">
      <c r="B8" s="38" t="s">
        <v>11</v>
      </c>
      <c r="C8" s="35"/>
      <c r="D8" s="38" t="s">
        <v>11</v>
      </c>
    </row>
    <row r="9" ht="13.5" customHeight="1"/>
    <row r="10" ht="15">
      <c r="A10" s="1" t="s">
        <v>48</v>
      </c>
    </row>
    <row r="11" spans="1:4" ht="14.25">
      <c r="A11" s="2" t="s">
        <v>88</v>
      </c>
      <c r="B11" s="10">
        <v>16194</v>
      </c>
      <c r="C11" s="10"/>
      <c r="D11" s="10">
        <v>16194</v>
      </c>
    </row>
    <row r="12" spans="2:4" ht="14.25" customHeight="1">
      <c r="B12" s="10"/>
      <c r="C12" s="10"/>
      <c r="D12" s="10"/>
    </row>
    <row r="13" spans="1:4" ht="14.25" customHeight="1">
      <c r="A13" s="2" t="s">
        <v>26</v>
      </c>
      <c r="B13" s="10">
        <v>94348</v>
      </c>
      <c r="C13" s="10"/>
      <c r="D13" s="10">
        <f>117465-17525</f>
        <v>99940</v>
      </c>
    </row>
    <row r="14" spans="1:4" ht="14.25" customHeight="1">
      <c r="A14" s="2" t="s">
        <v>41</v>
      </c>
      <c r="B14" s="10">
        <v>17414</v>
      </c>
      <c r="C14" s="10"/>
      <c r="D14" s="10">
        <v>17526</v>
      </c>
    </row>
    <row r="15" spans="1:4" ht="14.25" customHeight="1">
      <c r="A15" s="2" t="s">
        <v>67</v>
      </c>
      <c r="B15" s="10">
        <v>5354</v>
      </c>
      <c r="C15" s="10"/>
      <c r="D15" s="10">
        <v>5166</v>
      </c>
    </row>
    <row r="16" spans="1:4" ht="14.25" customHeight="1">
      <c r="A16" s="2" t="s">
        <v>89</v>
      </c>
      <c r="B16" s="10">
        <v>458</v>
      </c>
      <c r="C16" s="10"/>
      <c r="D16" s="10">
        <f>564+1+26</f>
        <v>591</v>
      </c>
    </row>
    <row r="17" spans="2:4" ht="14.25" customHeight="1">
      <c r="B17" s="11"/>
      <c r="C17" s="10"/>
      <c r="D17" s="11"/>
    </row>
    <row r="18" spans="1:4" ht="14.25" customHeight="1">
      <c r="A18" s="1" t="s">
        <v>68</v>
      </c>
      <c r="B18" s="48">
        <f>SUM(B11:B17)</f>
        <v>133768</v>
      </c>
      <c r="C18" s="10"/>
      <c r="D18" s="48">
        <f>SUM(D11:D17)</f>
        <v>139417</v>
      </c>
    </row>
    <row r="19" spans="2:4" ht="14.25" customHeight="1">
      <c r="B19" s="12"/>
      <c r="C19" s="10"/>
      <c r="D19" s="12"/>
    </row>
    <row r="20" spans="1:4" ht="15">
      <c r="A20" s="1" t="s">
        <v>28</v>
      </c>
      <c r="B20" s="12"/>
      <c r="C20" s="10"/>
      <c r="D20" s="12"/>
    </row>
    <row r="21" spans="1:4" ht="14.25">
      <c r="A21" s="2" t="s">
        <v>27</v>
      </c>
      <c r="B21" s="10">
        <v>0</v>
      </c>
      <c r="C21" s="10"/>
      <c r="D21" s="10">
        <v>0</v>
      </c>
    </row>
    <row r="22" spans="1:4" ht="14.25">
      <c r="A22" s="43" t="s">
        <v>53</v>
      </c>
      <c r="B22" s="10">
        <v>18188</v>
      </c>
      <c r="C22" s="10"/>
      <c r="D22" s="10">
        <v>22087</v>
      </c>
    </row>
    <row r="23" spans="1:4" ht="14.25">
      <c r="A23" s="43" t="s">
        <v>33</v>
      </c>
      <c r="B23" s="10">
        <v>25033</v>
      </c>
      <c r="C23" s="10"/>
      <c r="D23" s="10">
        <f>25413</f>
        <v>25413</v>
      </c>
    </row>
    <row r="24" spans="1:4" ht="14.25">
      <c r="A24" s="43" t="s">
        <v>55</v>
      </c>
      <c r="B24" s="10">
        <f>448+696</f>
        <v>1144</v>
      </c>
      <c r="C24" s="10"/>
      <c r="D24" s="10">
        <v>1277</v>
      </c>
    </row>
    <row r="25" spans="1:4" ht="14.25">
      <c r="A25" s="43" t="s">
        <v>34</v>
      </c>
      <c r="B25" s="10">
        <f>2662+13444+2650</f>
        <v>18756</v>
      </c>
      <c r="C25" s="10"/>
      <c r="D25" s="10">
        <f>2719+9100+1853</f>
        <v>13672</v>
      </c>
    </row>
    <row r="26" spans="1:4" ht="14.25">
      <c r="A26" s="43"/>
      <c r="B26" s="10"/>
      <c r="C26" s="10"/>
      <c r="D26" s="10"/>
    </row>
    <row r="27" spans="1:4" ht="15">
      <c r="A27" s="1" t="s">
        <v>69</v>
      </c>
      <c r="B27" s="49">
        <f>SUM(B21:B25)</f>
        <v>63121</v>
      </c>
      <c r="C27" s="10"/>
      <c r="D27" s="49">
        <f>SUM(D21:D25)</f>
        <v>62449</v>
      </c>
    </row>
    <row r="28" spans="2:4" ht="14.25">
      <c r="B28" s="10"/>
      <c r="C28" s="10"/>
      <c r="D28" s="10"/>
    </row>
    <row r="29" spans="1:4" ht="15.75" thickBot="1">
      <c r="A29" s="1" t="s">
        <v>49</v>
      </c>
      <c r="B29" s="40">
        <f>B18+B27</f>
        <v>196889</v>
      </c>
      <c r="C29" s="39"/>
      <c r="D29" s="40">
        <f>D18+D27</f>
        <v>201866</v>
      </c>
    </row>
    <row r="30" spans="2:4" ht="15" thickTop="1">
      <c r="B30" s="12"/>
      <c r="C30" s="10"/>
      <c r="D30" s="12"/>
    </row>
    <row r="31" spans="1:4" ht="15">
      <c r="A31" s="1" t="s">
        <v>50</v>
      </c>
      <c r="B31" s="12"/>
      <c r="C31" s="10"/>
      <c r="D31" s="12"/>
    </row>
    <row r="32" spans="1:4" ht="15">
      <c r="A32" s="1"/>
      <c r="B32" s="12"/>
      <c r="C32" s="10"/>
      <c r="D32" s="12"/>
    </row>
    <row r="33" spans="1:4" ht="15">
      <c r="A33" s="1" t="s">
        <v>70</v>
      </c>
      <c r="B33" s="12"/>
      <c r="C33" s="10"/>
      <c r="D33" s="12"/>
    </row>
    <row r="34" spans="1:4" ht="14.25" customHeight="1">
      <c r="A34" s="2" t="s">
        <v>30</v>
      </c>
      <c r="B34" s="10">
        <v>68925</v>
      </c>
      <c r="C34" s="10"/>
      <c r="D34" s="10">
        <v>68807</v>
      </c>
    </row>
    <row r="35" spans="1:4" ht="15" customHeight="1">
      <c r="A35" s="2" t="s">
        <v>2</v>
      </c>
      <c r="B35" s="10">
        <v>60861</v>
      </c>
      <c r="C35" s="10"/>
      <c r="D35" s="10">
        <f>1000+4877+8848+43074+2</f>
        <v>57801</v>
      </c>
    </row>
    <row r="36" spans="1:4" ht="14.25" customHeight="1">
      <c r="A36" s="1"/>
      <c r="B36" s="11"/>
      <c r="C36" s="10"/>
      <c r="D36" s="11"/>
    </row>
    <row r="37" spans="1:4" ht="14.25" customHeight="1">
      <c r="A37" s="1" t="s">
        <v>71</v>
      </c>
      <c r="B37" s="10">
        <f>SUM(B34:B36)</f>
        <v>129786</v>
      </c>
      <c r="C37" s="10"/>
      <c r="D37" s="10">
        <f>SUM(D34:D36)</f>
        <v>126608</v>
      </c>
    </row>
    <row r="38" spans="1:4" ht="15">
      <c r="A38" s="1" t="s">
        <v>31</v>
      </c>
      <c r="B38" s="10">
        <v>4584</v>
      </c>
      <c r="C38" s="10"/>
      <c r="D38" s="10">
        <f>4308-1</f>
        <v>4307</v>
      </c>
    </row>
    <row r="39" spans="1:4" ht="15">
      <c r="A39" s="1"/>
      <c r="B39" s="10"/>
      <c r="C39" s="10"/>
      <c r="D39" s="10"/>
    </row>
    <row r="40" spans="1:4" ht="15">
      <c r="A40" s="1" t="s">
        <v>42</v>
      </c>
      <c r="B40" s="49">
        <f>B37+B38</f>
        <v>134370</v>
      </c>
      <c r="C40" s="10"/>
      <c r="D40" s="49">
        <f>D37+D38</f>
        <v>130915</v>
      </c>
    </row>
    <row r="41" spans="1:4" ht="15">
      <c r="A41" s="1"/>
      <c r="B41" s="12"/>
      <c r="C41" s="10"/>
      <c r="D41" s="12"/>
    </row>
    <row r="42" spans="1:4" ht="15">
      <c r="A42" s="1" t="s">
        <v>43</v>
      </c>
      <c r="B42" s="12"/>
      <c r="C42" s="10"/>
      <c r="D42" s="12"/>
    </row>
    <row r="43" spans="1:4" ht="14.25" customHeight="1">
      <c r="A43" s="43" t="s">
        <v>44</v>
      </c>
      <c r="B43" s="10">
        <v>9072</v>
      </c>
      <c r="C43" s="10"/>
      <c r="D43" s="10">
        <v>9125</v>
      </c>
    </row>
    <row r="44" spans="1:4" ht="14.25" customHeight="1">
      <c r="A44" s="43" t="s">
        <v>32</v>
      </c>
      <c r="B44" s="10">
        <v>1518</v>
      </c>
      <c r="C44" s="10"/>
      <c r="D44" s="10">
        <f>1440+33</f>
        <v>1473</v>
      </c>
    </row>
    <row r="45" spans="1:4" ht="14.25" customHeight="1">
      <c r="A45" s="43" t="s">
        <v>90</v>
      </c>
      <c r="B45" s="50">
        <v>10627</v>
      </c>
      <c r="C45" s="10"/>
      <c r="D45" s="50">
        <f>8840+1462+1183</f>
        <v>11485</v>
      </c>
    </row>
    <row r="46" spans="1:4" ht="14.25" customHeight="1">
      <c r="A46" s="43"/>
      <c r="B46" s="11"/>
      <c r="C46" s="10"/>
      <c r="D46" s="11"/>
    </row>
    <row r="47" spans="1:4" ht="15">
      <c r="A47" s="1" t="s">
        <v>72</v>
      </c>
      <c r="B47" s="49">
        <f>SUM(B43:B46)</f>
        <v>21217</v>
      </c>
      <c r="C47" s="10"/>
      <c r="D47" s="49">
        <f>SUM(D43:D46)</f>
        <v>22083</v>
      </c>
    </row>
    <row r="48" spans="1:4" ht="15">
      <c r="A48" s="1"/>
      <c r="B48" s="10"/>
      <c r="C48" s="10"/>
      <c r="D48" s="10"/>
    </row>
    <row r="49" spans="1:4" ht="15">
      <c r="A49" s="1" t="s">
        <v>29</v>
      </c>
      <c r="B49" s="12"/>
      <c r="C49" s="10"/>
      <c r="D49" s="12"/>
    </row>
    <row r="50" spans="1:4" ht="14.25">
      <c r="A50" s="43" t="s">
        <v>54</v>
      </c>
      <c r="B50" s="10">
        <v>29810</v>
      </c>
      <c r="C50" s="10"/>
      <c r="D50" s="10">
        <f>33870+446+3-1183-33</f>
        <v>33103</v>
      </c>
    </row>
    <row r="51" spans="1:4" ht="14.25">
      <c r="A51" s="43" t="s">
        <v>90</v>
      </c>
      <c r="B51" s="10">
        <v>11492</v>
      </c>
      <c r="C51" s="10"/>
      <c r="D51" s="10">
        <f>15765</f>
        <v>15765</v>
      </c>
    </row>
    <row r="52" spans="1:4" ht="14.25" hidden="1">
      <c r="A52" s="43" t="s">
        <v>0</v>
      </c>
      <c r="B52" s="10">
        <v>0</v>
      </c>
      <c r="C52" s="10"/>
      <c r="D52" s="10">
        <v>0</v>
      </c>
    </row>
    <row r="53" spans="1:4" ht="14.25" hidden="1">
      <c r="A53" s="43" t="s">
        <v>37</v>
      </c>
      <c r="B53" s="10">
        <v>0</v>
      </c>
      <c r="C53" s="10"/>
      <c r="D53" s="10">
        <v>0</v>
      </c>
    </row>
    <row r="54" spans="1:4" ht="14.25">
      <c r="A54" s="43"/>
      <c r="B54" s="11"/>
      <c r="C54" s="10"/>
      <c r="D54" s="11"/>
    </row>
    <row r="55" spans="1:4" ht="15">
      <c r="A55" s="51" t="s">
        <v>73</v>
      </c>
      <c r="B55" s="49">
        <f>SUM(B50:B54)</f>
        <v>41302</v>
      </c>
      <c r="C55" s="10"/>
      <c r="D55" s="49">
        <f>SUM(D50:D54)</f>
        <v>48868</v>
      </c>
    </row>
    <row r="56" spans="2:4" ht="14.25">
      <c r="B56" s="10"/>
      <c r="C56" s="10"/>
      <c r="D56" s="10"/>
    </row>
    <row r="57" spans="1:4" ht="15">
      <c r="A57" s="51" t="s">
        <v>51</v>
      </c>
      <c r="B57" s="11">
        <f>B47+B55</f>
        <v>62519</v>
      </c>
      <c r="C57" s="10"/>
      <c r="D57" s="11">
        <f>D47+D55</f>
        <v>70951</v>
      </c>
    </row>
    <row r="58" spans="2:4" ht="14.25">
      <c r="B58" s="11"/>
      <c r="C58" s="10"/>
      <c r="D58" s="11"/>
    </row>
    <row r="59" spans="1:4" ht="15.75" thickBot="1">
      <c r="A59" s="1" t="s">
        <v>52</v>
      </c>
      <c r="B59" s="40">
        <f>B40+B57</f>
        <v>196889</v>
      </c>
      <c r="C59" s="39"/>
      <c r="D59" s="40">
        <f>D40+D57</f>
        <v>201866</v>
      </c>
    </row>
    <row r="60" spans="1:4" ht="15.75" thickTop="1">
      <c r="A60" s="1"/>
      <c r="B60" s="39"/>
      <c r="C60" s="39"/>
      <c r="D60" s="39"/>
    </row>
    <row r="61" spans="1:4" ht="15">
      <c r="A61" s="1"/>
      <c r="B61" s="39"/>
      <c r="C61" s="39"/>
      <c r="D61" s="39"/>
    </row>
    <row r="62" ht="15.75" customHeight="1">
      <c r="A62" s="16" t="s">
        <v>65</v>
      </c>
    </row>
    <row r="63" ht="15.75" customHeight="1">
      <c r="A63" s="16" t="s">
        <v>95</v>
      </c>
    </row>
    <row r="65" spans="2:4" ht="14.25">
      <c r="B65" s="46">
        <f>B29-B59</f>
        <v>0</v>
      </c>
      <c r="D65" s="46">
        <f>D29-D59</f>
        <v>0</v>
      </c>
    </row>
    <row r="66" ht="14.25">
      <c r="A66" s="44"/>
    </row>
    <row r="67" spans="1:4" ht="14.25">
      <c r="A67" s="3"/>
      <c r="B67" s="10"/>
      <c r="C67" s="10"/>
      <c r="D67" s="10"/>
    </row>
    <row r="68" spans="1:4" ht="14.25">
      <c r="A68" s="3"/>
      <c r="B68" s="3"/>
      <c r="D68" s="3"/>
    </row>
    <row r="69" spans="1:4" ht="14.25">
      <c r="A69" s="3"/>
      <c r="B69" s="15"/>
      <c r="D69" s="3"/>
    </row>
    <row r="70" spans="2:4" ht="14.25">
      <c r="B70" s="3"/>
      <c r="D70" s="3"/>
    </row>
  </sheetData>
  <printOptions/>
  <pageMargins left="1" right="0" top="0.65" bottom="0" header="0.25" footer="0"/>
  <pageSetup horizontalDpi="600" verticalDpi="600" orientation="portrait" paperSize="9" scale="88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30"/>
  <sheetViews>
    <sheetView tabSelected="1" workbookViewId="0" topLeftCell="A1">
      <selection activeCell="D9" sqref="D9"/>
    </sheetView>
  </sheetViews>
  <sheetFormatPr defaultColWidth="9.140625" defaultRowHeight="12.75"/>
  <cols>
    <col min="1" max="1" width="56.7109375" style="2" customWidth="1"/>
    <col min="2" max="2" width="16.7109375" style="2" customWidth="1"/>
    <col min="3" max="3" width="4.7109375" style="3" customWidth="1"/>
    <col min="4" max="4" width="16.7109375" style="2" customWidth="1"/>
    <col min="5" max="16384" width="9.140625" style="2" customWidth="1"/>
  </cols>
  <sheetData>
    <row r="3" ht="15">
      <c r="A3" s="1" t="s">
        <v>74</v>
      </c>
    </row>
    <row r="4" ht="15">
      <c r="A4" s="1" t="s">
        <v>100</v>
      </c>
    </row>
    <row r="6" spans="2:4" ht="14.25">
      <c r="B6" s="4">
        <v>2008</v>
      </c>
      <c r="C6" s="5"/>
      <c r="D6" s="4">
        <v>2007</v>
      </c>
    </row>
    <row r="7" spans="2:4" ht="14.25">
      <c r="B7" s="4" t="s">
        <v>99</v>
      </c>
      <c r="C7" s="6"/>
      <c r="D7" s="4" t="str">
        <f>B7</f>
        <v>3 months ended</v>
      </c>
    </row>
    <row r="8" spans="2:4" ht="14.25">
      <c r="B8" s="7" t="s">
        <v>97</v>
      </c>
      <c r="C8" s="8"/>
      <c r="D8" s="7" t="str">
        <f>B8</f>
        <v>31 March</v>
      </c>
    </row>
    <row r="9" spans="2:4" ht="14.25">
      <c r="B9" s="9" t="s">
        <v>11</v>
      </c>
      <c r="C9" s="6"/>
      <c r="D9" s="9" t="s">
        <v>11</v>
      </c>
    </row>
    <row r="10" spans="2:4" ht="14.25">
      <c r="B10" s="4"/>
      <c r="C10" s="6"/>
      <c r="D10" s="4"/>
    </row>
    <row r="11" spans="1:4" ht="14.25">
      <c r="A11" s="2" t="s">
        <v>77</v>
      </c>
      <c r="B11" s="10">
        <v>7574</v>
      </c>
      <c r="C11" s="10"/>
      <c r="D11" s="10">
        <v>9251</v>
      </c>
    </row>
    <row r="12" spans="3:4" ht="14.25">
      <c r="C12" s="10"/>
      <c r="D12" s="10"/>
    </row>
    <row r="13" spans="1:4" ht="14.25">
      <c r="A13" s="2" t="s">
        <v>102</v>
      </c>
      <c r="B13" s="10">
        <v>1987</v>
      </c>
      <c r="C13" s="10"/>
      <c r="D13" s="10">
        <v>964</v>
      </c>
    </row>
    <row r="14" spans="2:4" ht="14.25">
      <c r="B14" s="10"/>
      <c r="C14" s="10"/>
      <c r="D14" s="10"/>
    </row>
    <row r="15" spans="1:4" ht="14.25">
      <c r="A15" s="2" t="s">
        <v>87</v>
      </c>
      <c r="B15" s="11">
        <v>-4463</v>
      </c>
      <c r="C15" s="10"/>
      <c r="D15" s="11">
        <v>-594</v>
      </c>
    </row>
    <row r="16" spans="2:4" ht="14.25">
      <c r="B16" s="12"/>
      <c r="C16" s="10"/>
      <c r="D16" s="12"/>
    </row>
    <row r="17" spans="1:4" ht="14.25">
      <c r="A17" s="2" t="s">
        <v>103</v>
      </c>
      <c r="B17" s="12">
        <f>SUM(B11:B15)</f>
        <v>5098</v>
      </c>
      <c r="C17" s="10"/>
      <c r="D17" s="12">
        <f>SUM(D11:D15)</f>
        <v>9621</v>
      </c>
    </row>
    <row r="18" spans="2:4" ht="14.25">
      <c r="B18" s="12"/>
      <c r="C18" s="10"/>
      <c r="D18" s="12"/>
    </row>
    <row r="19" spans="1:4" ht="14.25">
      <c r="A19" s="2" t="s">
        <v>101</v>
      </c>
      <c r="B19" s="12">
        <v>-14</v>
      </c>
      <c r="C19" s="10"/>
      <c r="D19" s="12">
        <v>0</v>
      </c>
    </row>
    <row r="20" spans="2:4" ht="14.25">
      <c r="B20" s="12"/>
      <c r="C20" s="10"/>
      <c r="D20" s="12"/>
    </row>
    <row r="21" spans="1:4" ht="14.25">
      <c r="A21" s="2" t="s">
        <v>35</v>
      </c>
      <c r="B21" s="12">
        <v>13672</v>
      </c>
      <c r="C21" s="10"/>
      <c r="D21" s="12">
        <v>17666</v>
      </c>
    </row>
    <row r="22" spans="2:4" ht="14.25">
      <c r="B22" s="11"/>
      <c r="C22" s="10"/>
      <c r="D22" s="11"/>
    </row>
    <row r="23" spans="1:4" ht="14.25">
      <c r="A23" s="2" t="s">
        <v>36</v>
      </c>
      <c r="B23" s="12">
        <f>SUM(B17:B22)</f>
        <v>18756</v>
      </c>
      <c r="C23" s="10"/>
      <c r="D23" s="12">
        <f>SUM(D17:D22)</f>
        <v>27287</v>
      </c>
    </row>
    <row r="24" spans="2:4" ht="15" thickBot="1">
      <c r="B24" s="13"/>
      <c r="C24" s="10"/>
      <c r="D24" s="14"/>
    </row>
    <row r="25" spans="2:3" ht="28.5" customHeight="1" thickTop="1">
      <c r="B25" s="12"/>
      <c r="C25" s="10"/>
    </row>
    <row r="26" spans="2:4" ht="14.25">
      <c r="B26" s="45"/>
      <c r="C26" s="45"/>
      <c r="D26" s="45"/>
    </row>
    <row r="27" spans="1:4" ht="15">
      <c r="A27" s="16" t="s">
        <v>65</v>
      </c>
      <c r="B27" s="45"/>
      <c r="C27" s="45"/>
      <c r="D27" s="45"/>
    </row>
    <row r="28" spans="1:4" ht="15">
      <c r="A28" s="16" t="s">
        <v>95</v>
      </c>
      <c r="B28" s="45"/>
      <c r="C28" s="45"/>
      <c r="D28" s="45"/>
    </row>
    <row r="29" spans="2:4" ht="14.25">
      <c r="B29" s="6"/>
      <c r="C29" s="6"/>
      <c r="D29" s="6"/>
    </row>
    <row r="30" spans="2:4" ht="14.25">
      <c r="B30" s="6"/>
      <c r="C30" s="6"/>
      <c r="D30" s="6"/>
    </row>
    <row r="31" ht="94.5" customHeight="1"/>
  </sheetData>
  <printOptions/>
  <pageMargins left="1" right="0" top="1" bottom="0" header="1" footer="0"/>
  <pageSetup horizontalDpi="600" verticalDpi="600" orientation="portrait" paperSize="9" scale="95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3">
      <selection activeCell="A45" sqref="A45"/>
    </sheetView>
  </sheetViews>
  <sheetFormatPr defaultColWidth="9.140625" defaultRowHeight="12.75"/>
  <cols>
    <col min="1" max="1" width="36.28125" style="18" customWidth="1"/>
    <col min="2" max="2" width="11.57421875" style="18" customWidth="1"/>
    <col min="3" max="3" width="1.57421875" style="30" customWidth="1"/>
    <col min="4" max="4" width="11.57421875" style="18" customWidth="1"/>
    <col min="5" max="5" width="1.57421875" style="30" customWidth="1"/>
    <col min="6" max="6" width="11.57421875" style="30" customWidth="1"/>
    <col min="7" max="7" width="1.57421875" style="30" customWidth="1"/>
    <col min="8" max="8" width="11.57421875" style="30" customWidth="1"/>
    <col min="9" max="9" width="1.57421875" style="30" customWidth="1"/>
    <col min="10" max="10" width="11.57421875" style="30" customWidth="1"/>
    <col min="11" max="11" width="1.57421875" style="30" customWidth="1"/>
    <col min="12" max="12" width="11.57421875" style="18" customWidth="1"/>
    <col min="13" max="13" width="1.57421875" style="18" customWidth="1"/>
    <col min="14" max="14" width="11.57421875" style="18" customWidth="1"/>
    <col min="15" max="15" width="1.57421875" style="18" customWidth="1"/>
    <col min="16" max="16" width="11.57421875" style="18" customWidth="1"/>
    <col min="17" max="17" width="1.57421875" style="30" customWidth="1"/>
    <col min="18" max="18" width="11.57421875" style="18" customWidth="1"/>
    <col min="19" max="19" width="12.8515625" style="18" customWidth="1"/>
    <col min="20" max="16384" width="9.140625" style="18" customWidth="1"/>
  </cols>
  <sheetData>
    <row r="1" ht="22.5" customHeight="1"/>
    <row r="2" ht="15">
      <c r="A2" s="16" t="s">
        <v>76</v>
      </c>
    </row>
    <row r="3" ht="15">
      <c r="A3" s="16" t="s">
        <v>100</v>
      </c>
    </row>
    <row r="4" spans="1:21" ht="21.75" customHeight="1">
      <c r="A4" s="17"/>
      <c r="S4" s="65"/>
      <c r="T4" s="65"/>
      <c r="U4" s="65"/>
    </row>
    <row r="5" spans="1:18" ht="15">
      <c r="A5" s="17"/>
      <c r="B5" s="66" t="s">
        <v>75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P5" s="19" t="s">
        <v>45</v>
      </c>
      <c r="R5" s="19" t="s">
        <v>4</v>
      </c>
    </row>
    <row r="6" spans="4:18" ht="14.25">
      <c r="D6" s="66" t="s">
        <v>82</v>
      </c>
      <c r="E6" s="66"/>
      <c r="F6" s="66"/>
      <c r="L6" s="19" t="s">
        <v>81</v>
      </c>
      <c r="P6" s="19" t="s">
        <v>46</v>
      </c>
      <c r="R6" s="19" t="s">
        <v>47</v>
      </c>
    </row>
    <row r="7" spans="4:11" ht="14.25">
      <c r="D7" s="19"/>
      <c r="E7" s="53"/>
      <c r="F7" s="53"/>
      <c r="G7" s="53"/>
      <c r="H7" s="53"/>
      <c r="I7" s="53"/>
      <c r="J7" s="53"/>
      <c r="K7" s="53"/>
    </row>
    <row r="8" spans="2:18" ht="14.25">
      <c r="B8" s="19" t="s">
        <v>16</v>
      </c>
      <c r="D8" s="19" t="s">
        <v>16</v>
      </c>
      <c r="E8" s="53"/>
      <c r="F8" s="53" t="s">
        <v>17</v>
      </c>
      <c r="G8" s="53"/>
      <c r="H8" s="53" t="s">
        <v>107</v>
      </c>
      <c r="I8" s="53"/>
      <c r="J8" s="53" t="s">
        <v>80</v>
      </c>
      <c r="K8" s="53"/>
      <c r="L8" s="19" t="s">
        <v>14</v>
      </c>
      <c r="M8" s="19"/>
      <c r="N8" s="19"/>
      <c r="O8" s="19"/>
      <c r="P8" s="19"/>
      <c r="R8" s="19"/>
    </row>
    <row r="9" spans="2:18" ht="14.25">
      <c r="B9" s="19" t="s">
        <v>17</v>
      </c>
      <c r="C9" s="54"/>
      <c r="D9" s="19" t="s">
        <v>79</v>
      </c>
      <c r="E9" s="54"/>
      <c r="F9" s="53" t="s">
        <v>3</v>
      </c>
      <c r="G9" s="54"/>
      <c r="H9" s="53" t="s">
        <v>3</v>
      </c>
      <c r="I9" s="54"/>
      <c r="J9" s="53" t="s">
        <v>3</v>
      </c>
      <c r="K9" s="54"/>
      <c r="L9" s="19" t="s">
        <v>15</v>
      </c>
      <c r="M9" s="19"/>
      <c r="N9" s="19" t="s">
        <v>4</v>
      </c>
      <c r="O9" s="19"/>
      <c r="P9" s="19"/>
      <c r="Q9" s="54"/>
      <c r="R9" s="19"/>
    </row>
    <row r="10" spans="2:18" ht="14.25">
      <c r="B10" s="55" t="s">
        <v>11</v>
      </c>
      <c r="C10" s="53"/>
      <c r="D10" s="55" t="s">
        <v>11</v>
      </c>
      <c r="E10" s="53"/>
      <c r="F10" s="55" t="s">
        <v>11</v>
      </c>
      <c r="G10" s="53"/>
      <c r="H10" s="55" t="s">
        <v>11</v>
      </c>
      <c r="I10" s="53"/>
      <c r="J10" s="55" t="s">
        <v>11</v>
      </c>
      <c r="K10" s="53"/>
      <c r="L10" s="55" t="s">
        <v>11</v>
      </c>
      <c r="M10" s="53"/>
      <c r="N10" s="55" t="s">
        <v>11</v>
      </c>
      <c r="O10" s="53"/>
      <c r="P10" s="55" t="s">
        <v>11</v>
      </c>
      <c r="Q10" s="53"/>
      <c r="R10" s="55" t="s">
        <v>11</v>
      </c>
    </row>
    <row r="11" spans="2:18" ht="14.2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3" spans="1:19" ht="14.25">
      <c r="A13" s="56" t="s">
        <v>105</v>
      </c>
      <c r="B13" s="57">
        <f>B39</f>
        <v>68807</v>
      </c>
      <c r="C13" s="58"/>
      <c r="D13" s="57">
        <f>D39</f>
        <v>8848</v>
      </c>
      <c r="E13" s="58"/>
      <c r="F13" s="57">
        <f>F39</f>
        <v>1000</v>
      </c>
      <c r="G13" s="58"/>
      <c r="H13" s="58">
        <f>H39</f>
        <v>0</v>
      </c>
      <c r="I13" s="58"/>
      <c r="J13" s="57">
        <f>J39</f>
        <v>4878</v>
      </c>
      <c r="K13" s="58"/>
      <c r="L13" s="57">
        <f>L39</f>
        <v>43075</v>
      </c>
      <c r="M13" s="57"/>
      <c r="N13" s="57">
        <f>SUM(B13:L13)</f>
        <v>126608</v>
      </c>
      <c r="O13" s="57"/>
      <c r="P13" s="57">
        <f>P39</f>
        <v>4307</v>
      </c>
      <c r="Q13" s="58"/>
      <c r="R13" s="57">
        <f>SUM(N13:P13)</f>
        <v>130915</v>
      </c>
      <c r="S13" s="56"/>
    </row>
    <row r="14" spans="1:19" ht="15" customHeight="1">
      <c r="A14" s="56"/>
      <c r="B14" s="57"/>
      <c r="C14" s="58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7"/>
      <c r="S14" s="56"/>
    </row>
    <row r="15" spans="1:19" ht="14.25">
      <c r="A15" s="56" t="s">
        <v>84</v>
      </c>
      <c r="B15" s="58">
        <v>0</v>
      </c>
      <c r="C15" s="58"/>
      <c r="D15" s="58">
        <v>0</v>
      </c>
      <c r="E15" s="58"/>
      <c r="F15" s="58">
        <v>0</v>
      </c>
      <c r="G15" s="58"/>
      <c r="H15" s="58">
        <v>0</v>
      </c>
      <c r="I15" s="58"/>
      <c r="J15" s="58">
        <v>0</v>
      </c>
      <c r="K15" s="58"/>
      <c r="L15" s="58">
        <f>'PL-4Q'!F40</f>
        <v>3449</v>
      </c>
      <c r="M15" s="58"/>
      <c r="N15" s="57">
        <f>SUM(B15:L15)</f>
        <v>3449</v>
      </c>
      <c r="O15" s="58"/>
      <c r="P15" s="58">
        <f>'PL-4Q'!F42</f>
        <v>277</v>
      </c>
      <c r="Q15" s="58"/>
      <c r="R15" s="57">
        <f>SUM(N15:P15)</f>
        <v>3726</v>
      </c>
      <c r="S15" s="56"/>
    </row>
    <row r="16" spans="1:19" ht="14.25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6"/>
    </row>
    <row r="17" spans="1:19" ht="14.25">
      <c r="A17" s="56" t="s">
        <v>78</v>
      </c>
      <c r="B17" s="58">
        <v>0</v>
      </c>
      <c r="C17" s="58"/>
      <c r="D17" s="58">
        <v>0</v>
      </c>
      <c r="E17" s="58"/>
      <c r="F17" s="58">
        <v>0</v>
      </c>
      <c r="G17" s="58"/>
      <c r="H17" s="58">
        <v>0</v>
      </c>
      <c r="I17" s="58"/>
      <c r="J17" s="58">
        <v>0</v>
      </c>
      <c r="K17" s="58"/>
      <c r="L17" s="58">
        <v>0</v>
      </c>
      <c r="M17" s="58"/>
      <c r="N17" s="57">
        <f>SUM(B17:L17)</f>
        <v>0</v>
      </c>
      <c r="O17" s="58"/>
      <c r="P17" s="58">
        <v>0</v>
      </c>
      <c r="Q17" s="58"/>
      <c r="R17" s="57">
        <f>SUM(N17:P17)</f>
        <v>0</v>
      </c>
      <c r="S17" s="56"/>
    </row>
    <row r="18" spans="1:19" ht="14.25">
      <c r="A18" s="56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6"/>
    </row>
    <row r="19" spans="1:19" ht="14.25">
      <c r="A19" s="56" t="s">
        <v>83</v>
      </c>
      <c r="B19" s="58">
        <v>118</v>
      </c>
      <c r="C19" s="58"/>
      <c r="D19" s="58">
        <v>20</v>
      </c>
      <c r="E19" s="58"/>
      <c r="F19" s="58">
        <v>0</v>
      </c>
      <c r="G19" s="58"/>
      <c r="H19" s="58">
        <v>0</v>
      </c>
      <c r="I19" s="58"/>
      <c r="J19" s="58">
        <v>0</v>
      </c>
      <c r="K19" s="58"/>
      <c r="L19" s="58">
        <v>0</v>
      </c>
      <c r="M19" s="58"/>
      <c r="N19" s="57">
        <f>SUM(B19:L19)</f>
        <v>138</v>
      </c>
      <c r="O19" s="58"/>
      <c r="P19" s="58">
        <v>0</v>
      </c>
      <c r="Q19" s="58"/>
      <c r="R19" s="57">
        <f>SUM(N19:P19)</f>
        <v>138</v>
      </c>
      <c r="S19" s="56"/>
    </row>
    <row r="20" spans="1:19" ht="14.2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7"/>
      <c r="O20" s="58"/>
      <c r="P20" s="58"/>
      <c r="Q20" s="58"/>
      <c r="R20" s="57"/>
      <c r="S20" s="56"/>
    </row>
    <row r="21" spans="1:19" ht="25.5">
      <c r="A21" s="64" t="s">
        <v>108</v>
      </c>
      <c r="B21" s="62">
        <v>0</v>
      </c>
      <c r="C21" s="62"/>
      <c r="D21" s="62">
        <v>0</v>
      </c>
      <c r="E21" s="62"/>
      <c r="F21" s="62">
        <v>0</v>
      </c>
      <c r="G21" s="62"/>
      <c r="H21" s="62">
        <v>-409</v>
      </c>
      <c r="I21" s="62"/>
      <c r="J21" s="62">
        <v>0</v>
      </c>
      <c r="K21" s="62"/>
      <c r="L21" s="62">
        <v>0</v>
      </c>
      <c r="M21" s="62"/>
      <c r="N21" s="63">
        <f>SUM(B21:L21)</f>
        <v>-409</v>
      </c>
      <c r="O21" s="62"/>
      <c r="P21" s="62">
        <v>0</v>
      </c>
      <c r="Q21" s="62"/>
      <c r="R21" s="63">
        <f>SUM(N21:P21)</f>
        <v>-409</v>
      </c>
      <c r="S21" s="56"/>
    </row>
    <row r="22" spans="1:19" ht="14.25">
      <c r="A22" s="56"/>
      <c r="B22" s="59"/>
      <c r="C22" s="58"/>
      <c r="D22" s="59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6"/>
    </row>
    <row r="23" spans="1:19" ht="14.25">
      <c r="A23" s="56" t="s">
        <v>106</v>
      </c>
      <c r="B23" s="57">
        <f>SUM(B13:B22)</f>
        <v>68925</v>
      </c>
      <c r="C23" s="58"/>
      <c r="D23" s="57">
        <f>SUM(D13:D22)</f>
        <v>8868</v>
      </c>
      <c r="E23" s="58"/>
      <c r="F23" s="57">
        <f>SUM(F13:F22)</f>
        <v>1000</v>
      </c>
      <c r="G23" s="58"/>
      <c r="H23" s="57">
        <f>SUM(H13:H22)</f>
        <v>-409</v>
      </c>
      <c r="I23" s="58"/>
      <c r="J23" s="57">
        <f>SUM(J13:J22)</f>
        <v>4878</v>
      </c>
      <c r="K23" s="58"/>
      <c r="L23" s="57">
        <f>SUM(L13:L22)</f>
        <v>46524</v>
      </c>
      <c r="M23" s="57"/>
      <c r="N23" s="57">
        <f>SUM(N13:N22)</f>
        <v>129786</v>
      </c>
      <c r="O23" s="57"/>
      <c r="P23" s="57">
        <f>SUM(P13:P22)</f>
        <v>4584</v>
      </c>
      <c r="Q23" s="58"/>
      <c r="R23" s="57">
        <f>SUM(R13:R22)</f>
        <v>134370</v>
      </c>
      <c r="S23" s="56"/>
    </row>
    <row r="24" spans="1:19" ht="14.25">
      <c r="A24" s="60"/>
      <c r="B24" s="59"/>
      <c r="C24" s="58"/>
      <c r="D24" s="59"/>
      <c r="E24" s="58"/>
      <c r="F24" s="59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6"/>
    </row>
    <row r="25" spans="1:19" ht="14.25">
      <c r="A25" s="56"/>
      <c r="B25" s="57"/>
      <c r="C25" s="58"/>
      <c r="D25" s="57"/>
      <c r="E25" s="58"/>
      <c r="F25" s="58"/>
      <c r="G25" s="58"/>
      <c r="H25" s="58"/>
      <c r="I25" s="58"/>
      <c r="J25" s="58"/>
      <c r="K25" s="58"/>
      <c r="L25" s="57"/>
      <c r="M25" s="57"/>
      <c r="N25" s="57"/>
      <c r="O25" s="57"/>
      <c r="P25" s="57"/>
      <c r="Q25" s="58"/>
      <c r="R25" s="57"/>
      <c r="S25" s="56"/>
    </row>
    <row r="26" spans="1:19" ht="9.75" customHeight="1">
      <c r="A26" s="56"/>
      <c r="B26" s="57"/>
      <c r="C26" s="58"/>
      <c r="D26" s="57"/>
      <c r="E26" s="58"/>
      <c r="F26" s="58"/>
      <c r="G26" s="58"/>
      <c r="H26" s="58"/>
      <c r="I26" s="58"/>
      <c r="J26" s="58"/>
      <c r="K26" s="58"/>
      <c r="L26" s="57"/>
      <c r="M26" s="57"/>
      <c r="N26" s="57"/>
      <c r="O26" s="57"/>
      <c r="P26" s="57"/>
      <c r="Q26" s="58"/>
      <c r="R26" s="57"/>
      <c r="S26" s="56"/>
    </row>
    <row r="27" spans="1:19" ht="14.25">
      <c r="A27" s="56" t="s">
        <v>57</v>
      </c>
      <c r="B27" s="57">
        <v>45637</v>
      </c>
      <c r="C27" s="58"/>
      <c r="D27" s="57">
        <v>31824</v>
      </c>
      <c r="E27" s="58"/>
      <c r="F27" s="57">
        <v>1000</v>
      </c>
      <c r="G27" s="58"/>
      <c r="H27" s="58">
        <v>0</v>
      </c>
      <c r="I27" s="58"/>
      <c r="J27" s="57">
        <v>4878</v>
      </c>
      <c r="K27" s="58"/>
      <c r="L27" s="57">
        <v>35888</v>
      </c>
      <c r="M27" s="57"/>
      <c r="N27" s="57">
        <f>SUM(B27:L27)</f>
        <v>119227</v>
      </c>
      <c r="O27" s="57"/>
      <c r="P27" s="57">
        <v>10907</v>
      </c>
      <c r="Q27" s="58"/>
      <c r="R27" s="57">
        <f>SUM(N27:P27)</f>
        <v>130134</v>
      </c>
      <c r="S27" s="56"/>
    </row>
    <row r="28" spans="1:19" ht="14.25">
      <c r="A28" s="56"/>
      <c r="B28" s="57"/>
      <c r="C28" s="58"/>
      <c r="D28" s="57"/>
      <c r="E28" s="58"/>
      <c r="F28" s="58"/>
      <c r="G28" s="58"/>
      <c r="H28" s="58"/>
      <c r="I28" s="58"/>
      <c r="J28" s="58"/>
      <c r="K28" s="58"/>
      <c r="L28" s="57"/>
      <c r="M28" s="57"/>
      <c r="N28" s="57"/>
      <c r="O28" s="57"/>
      <c r="P28" s="57"/>
      <c r="Q28" s="58"/>
      <c r="R28" s="57"/>
      <c r="S28" s="56"/>
    </row>
    <row r="29" spans="1:19" ht="14.25">
      <c r="A29" s="56" t="s">
        <v>84</v>
      </c>
      <c r="B29" s="58">
        <v>0</v>
      </c>
      <c r="C29" s="58"/>
      <c r="D29" s="58">
        <v>0</v>
      </c>
      <c r="E29" s="58"/>
      <c r="F29" s="58">
        <v>0</v>
      </c>
      <c r="G29" s="58"/>
      <c r="H29" s="58">
        <v>0</v>
      </c>
      <c r="I29" s="58"/>
      <c r="J29" s="58">
        <v>0</v>
      </c>
      <c r="K29" s="58"/>
      <c r="L29" s="58">
        <v>14056</v>
      </c>
      <c r="M29" s="58"/>
      <c r="N29" s="57">
        <f>SUM(B29:L29)</f>
        <v>14056</v>
      </c>
      <c r="O29" s="58"/>
      <c r="P29" s="58">
        <v>1240</v>
      </c>
      <c r="Q29" s="58"/>
      <c r="R29" s="57">
        <f>SUM(N29:P29)</f>
        <v>15296</v>
      </c>
      <c r="S29" s="56"/>
    </row>
    <row r="30" spans="1:19" ht="14.25">
      <c r="A30" s="56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6"/>
    </row>
    <row r="31" spans="1:19" ht="14.25">
      <c r="A31" s="56" t="s">
        <v>78</v>
      </c>
      <c r="B31" s="58">
        <v>0</v>
      </c>
      <c r="C31" s="58"/>
      <c r="D31" s="58">
        <v>0</v>
      </c>
      <c r="E31" s="58"/>
      <c r="F31" s="58">
        <v>0</v>
      </c>
      <c r="G31" s="58"/>
      <c r="H31" s="58">
        <v>0</v>
      </c>
      <c r="I31" s="58"/>
      <c r="J31" s="58">
        <v>0</v>
      </c>
      <c r="K31" s="58"/>
      <c r="L31" s="58">
        <v>-6869</v>
      </c>
      <c r="M31" s="58"/>
      <c r="N31" s="57">
        <f>SUM(B31:L31)</f>
        <v>-6869</v>
      </c>
      <c r="O31" s="58"/>
      <c r="P31" s="58">
        <v>-7840</v>
      </c>
      <c r="Q31" s="58"/>
      <c r="R31" s="57">
        <f>SUM(N31:P31)</f>
        <v>-14709</v>
      </c>
      <c r="S31" s="56"/>
    </row>
    <row r="32" spans="1:19" ht="14.25">
      <c r="A32" s="5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6"/>
    </row>
    <row r="33" spans="1:19" ht="14.25">
      <c r="A33" s="56" t="s">
        <v>83</v>
      </c>
      <c r="B33" s="58">
        <v>234</v>
      </c>
      <c r="C33" s="58"/>
      <c r="D33" s="58">
        <v>138</v>
      </c>
      <c r="E33" s="58"/>
      <c r="F33" s="58">
        <v>0</v>
      </c>
      <c r="G33" s="58"/>
      <c r="H33" s="58">
        <v>0</v>
      </c>
      <c r="I33" s="58"/>
      <c r="J33" s="58">
        <v>0</v>
      </c>
      <c r="K33" s="58"/>
      <c r="L33" s="58">
        <v>0</v>
      </c>
      <c r="M33" s="58"/>
      <c r="N33" s="57">
        <f>SUM(B33:L33)</f>
        <v>372</v>
      </c>
      <c r="O33" s="58"/>
      <c r="P33" s="58">
        <v>0</v>
      </c>
      <c r="Q33" s="58"/>
      <c r="R33" s="57">
        <f>SUM(N33:P33)</f>
        <v>372</v>
      </c>
      <c r="S33" s="56"/>
    </row>
    <row r="34" spans="1:19" ht="14.25">
      <c r="A34" s="5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7"/>
      <c r="O34" s="58"/>
      <c r="P34" s="58"/>
      <c r="Q34" s="58"/>
      <c r="R34" s="57"/>
      <c r="S34" s="56"/>
    </row>
    <row r="35" spans="1:19" ht="14.25">
      <c r="A35" s="56" t="s">
        <v>86</v>
      </c>
      <c r="B35" s="58">
        <v>0</v>
      </c>
      <c r="C35" s="58"/>
      <c r="D35" s="58">
        <v>-178</v>
      </c>
      <c r="E35" s="58"/>
      <c r="F35" s="58">
        <v>0</v>
      </c>
      <c r="G35" s="58"/>
      <c r="H35" s="58">
        <v>0</v>
      </c>
      <c r="I35" s="58"/>
      <c r="J35" s="58">
        <v>0</v>
      </c>
      <c r="K35" s="58"/>
      <c r="L35" s="58">
        <v>0</v>
      </c>
      <c r="M35" s="58"/>
      <c r="N35" s="57">
        <f>SUM(B35:L35)</f>
        <v>-178</v>
      </c>
      <c r="O35" s="58"/>
      <c r="P35" s="58">
        <v>0</v>
      </c>
      <c r="Q35" s="58"/>
      <c r="R35" s="57">
        <f>SUM(N35:P35)</f>
        <v>-178</v>
      </c>
      <c r="S35" s="56"/>
    </row>
    <row r="36" spans="1:19" ht="14.25">
      <c r="A36" s="56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7"/>
      <c r="O36" s="58"/>
      <c r="P36" s="58"/>
      <c r="Q36" s="58"/>
      <c r="R36" s="57"/>
      <c r="S36" s="56"/>
    </row>
    <row r="37" spans="1:19" ht="14.25">
      <c r="A37" s="56" t="s">
        <v>91</v>
      </c>
      <c r="B37" s="58">
        <v>22936</v>
      </c>
      <c r="C37" s="58"/>
      <c r="D37" s="58">
        <v>-22936</v>
      </c>
      <c r="E37" s="58"/>
      <c r="F37" s="58">
        <v>0</v>
      </c>
      <c r="G37" s="58"/>
      <c r="H37" s="58">
        <v>0</v>
      </c>
      <c r="I37" s="58"/>
      <c r="J37" s="58">
        <v>0</v>
      </c>
      <c r="K37" s="58"/>
      <c r="L37" s="58">
        <v>0</v>
      </c>
      <c r="M37" s="58"/>
      <c r="N37" s="57">
        <f>SUM(B37:L37)</f>
        <v>0</v>
      </c>
      <c r="O37" s="58"/>
      <c r="P37" s="58">
        <v>0</v>
      </c>
      <c r="Q37" s="58"/>
      <c r="R37" s="57">
        <f>SUM(N37:P37)</f>
        <v>0</v>
      </c>
      <c r="S37" s="56"/>
    </row>
    <row r="38" spans="1:19" ht="14.25">
      <c r="A38" s="56"/>
      <c r="B38" s="59"/>
      <c r="C38" s="58"/>
      <c r="D38" s="59"/>
      <c r="E38" s="58"/>
      <c r="F38" s="59"/>
      <c r="G38" s="58"/>
      <c r="H38" s="59"/>
      <c r="I38" s="58"/>
      <c r="J38" s="59"/>
      <c r="K38" s="58"/>
      <c r="L38" s="59"/>
      <c r="M38" s="58"/>
      <c r="N38" s="59"/>
      <c r="O38" s="58"/>
      <c r="P38" s="59"/>
      <c r="Q38" s="58"/>
      <c r="R38" s="59"/>
      <c r="S38" s="56"/>
    </row>
    <row r="39" spans="1:19" ht="14.25">
      <c r="A39" s="56" t="s">
        <v>104</v>
      </c>
      <c r="B39" s="57">
        <f>SUM(B27:B38)</f>
        <v>68807</v>
      </c>
      <c r="C39" s="58"/>
      <c r="D39" s="57">
        <f>SUM(D27:D38)</f>
        <v>8848</v>
      </c>
      <c r="E39" s="58"/>
      <c r="F39" s="57">
        <f>SUM(F27:F38)</f>
        <v>1000</v>
      </c>
      <c r="G39" s="58"/>
      <c r="H39" s="57">
        <f>SUM(H27:H38)</f>
        <v>0</v>
      </c>
      <c r="I39" s="58"/>
      <c r="J39" s="57">
        <f>SUM(J27:J38)</f>
        <v>4878</v>
      </c>
      <c r="K39" s="58"/>
      <c r="L39" s="57">
        <f>SUM(L27:L38)</f>
        <v>43075</v>
      </c>
      <c r="M39" s="57"/>
      <c r="N39" s="57">
        <f>SUM(N27:N38)</f>
        <v>126608</v>
      </c>
      <c r="O39" s="57"/>
      <c r="P39" s="57">
        <f>SUM(P27:P38)</f>
        <v>4307</v>
      </c>
      <c r="Q39" s="58"/>
      <c r="R39" s="57">
        <f>SUM(R27:R38)</f>
        <v>130915</v>
      </c>
      <c r="S39" s="61"/>
    </row>
    <row r="40" spans="1:19" ht="14.25">
      <c r="A40" s="60"/>
      <c r="B40" s="59"/>
      <c r="C40" s="58"/>
      <c r="D40" s="59"/>
      <c r="E40" s="58"/>
      <c r="F40" s="59"/>
      <c r="G40" s="58"/>
      <c r="H40" s="59"/>
      <c r="I40" s="58"/>
      <c r="J40" s="59"/>
      <c r="K40" s="58"/>
      <c r="L40" s="59"/>
      <c r="M40" s="58"/>
      <c r="N40" s="59"/>
      <c r="O40" s="58"/>
      <c r="P40" s="59"/>
      <c r="Q40" s="58"/>
      <c r="R40" s="59"/>
      <c r="S40" s="56"/>
    </row>
    <row r="41" spans="1:19" ht="14.25">
      <c r="A41" s="5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6"/>
    </row>
    <row r="42" spans="2:18" ht="10.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ht="14.25" customHeight="1">
      <c r="A43" s="16" t="s">
        <v>85</v>
      </c>
    </row>
    <row r="44" ht="15">
      <c r="A44" s="16" t="s">
        <v>109</v>
      </c>
    </row>
  </sheetData>
  <mergeCells count="3">
    <mergeCell ref="S4:U4"/>
    <mergeCell ref="B5:N5"/>
    <mergeCell ref="D6:F6"/>
  </mergeCells>
  <printOptions/>
  <pageMargins left="0.5" right="0" top="0.61" bottom="0" header="0.5" footer="0"/>
  <pageSetup horizontalDpi="600" verticalDpi="600" orientation="landscape" paperSize="9" scale="85" r:id="rId2"/>
  <headerFooter alignWithMargins="0">
    <oddHeader>&amp;C&amp;"Arial,Bold"&amp;14TIEN WAH PRESS HOLDINGS BERHAD&amp;"Arial,Regular"&amp;10
&amp;"Arial,Bold"&amp;11(CO.NO. 340434-K)&amp;"Arial,Regular"&amp;10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lsm</cp:lastModifiedBy>
  <cp:lastPrinted>2008-04-18T10:06:40Z</cp:lastPrinted>
  <dcterms:created xsi:type="dcterms:W3CDTF">2000-03-10T09:38:17Z</dcterms:created>
  <dcterms:modified xsi:type="dcterms:W3CDTF">2008-05-07T10:00:31Z</dcterms:modified>
  <cp:category/>
  <cp:version/>
  <cp:contentType/>
  <cp:contentStatus/>
</cp:coreProperties>
</file>